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собств'!$A$1:$Q$43</definedName>
  </definedNames>
  <calcPr calcId="125725"/>
</workbook>
</file>

<file path=xl/calcChain.xml><?xml version="1.0" encoding="utf-8"?>
<calcChain xmlns="http://schemas.openxmlformats.org/spreadsheetml/2006/main">
  <c r="O31" i="2"/>
  <c r="O32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H32"/>
  <c r="I32"/>
  <c r="J32" s="1"/>
  <c r="A32"/>
  <c r="H31"/>
  <c r="I31" s="1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1" l="1"/>
  <c r="O33" s="1"/>
  <c r="I33"/>
  <c r="H27"/>
  <c r="L27"/>
  <c r="L34" s="1"/>
  <c r="L37" s="1"/>
  <c r="I27"/>
  <c r="J8"/>
  <c r="J33"/>
  <c r="J27" l="1"/>
  <c r="J34" s="1"/>
  <c r="J37" s="1"/>
  <c r="O27"/>
  <c r="O37" s="1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<sst xmlns="http://schemas.openxmlformats.org/spreadsheetml/2006/main" count="106" uniqueCount="68">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</sst>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view="pageBreakPreview" zoomScale="75" zoomScaleNormal="55" zoomScaleSheetLayoutView="75" workbookViewId="0">
      <selection activeCell="A5" sqref="A5"/>
    </sheetView>
  </sheetViews>
  <sheetFormatPr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7" customWidth="1"/>
    <col min="16" max="16384" width="9.140625" style="1"/>
  </cols>
  <sheetData>
    <row r="1" spans="1:15">
      <c r="B1" s="1" t="s">
        <v>0</v>
      </c>
      <c r="F1" s="2" t="s">
        <v>66</v>
      </c>
      <c r="G1" s="2"/>
    </row>
    <row r="2" spans="1:15">
      <c r="F2" s="3" t="s">
        <v>1</v>
      </c>
      <c r="G2" s="3"/>
    </row>
    <row r="3" spans="1:15" s="4" customFormat="1" ht="18.75" customHeight="1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s="4" customFormat="1" ht="30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24.75" customHeight="1">
      <c r="A5" s="5"/>
      <c r="B5" s="5" t="s">
        <v>50</v>
      </c>
      <c r="C5" s="5" t="s">
        <v>2</v>
      </c>
      <c r="D5" s="6">
        <v>9929.6</v>
      </c>
      <c r="E5" s="5">
        <v>9929.6</v>
      </c>
      <c r="F5" s="7"/>
      <c r="G5" s="7"/>
      <c r="H5" s="8"/>
      <c r="I5" s="8"/>
      <c r="K5" s="5"/>
      <c r="L5" s="5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1" t="s">
        <v>48</v>
      </c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29" t="s">
        <v>9</v>
      </c>
      <c r="J7" s="37" t="s">
        <v>47</v>
      </c>
      <c r="K7" s="9" t="s">
        <v>49</v>
      </c>
      <c r="L7" s="9"/>
      <c r="M7" s="32"/>
      <c r="N7" s="30"/>
      <c r="O7" s="37" t="s">
        <v>47</v>
      </c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9929.6</v>
      </c>
      <c r="F8" s="10" t="s">
        <v>16</v>
      </c>
      <c r="G8" s="10">
        <v>12</v>
      </c>
      <c r="H8" s="14">
        <f t="shared" ref="H8:H26" si="0">D8*E8</f>
        <v>3276.7680000000005</v>
      </c>
      <c r="I8" s="31">
        <f t="shared" ref="I8:I26" si="1">H8*G8</f>
        <v>39321.216000000008</v>
      </c>
      <c r="J8" s="35">
        <f>I8/G8/E8</f>
        <v>0.33</v>
      </c>
      <c r="K8" s="36"/>
      <c r="L8" s="36"/>
      <c r="M8" s="35"/>
      <c r="O8" s="68">
        <f>J8*1.04*1.092</f>
        <v>0.37477440000000001</v>
      </c>
    </row>
    <row r="9" spans="1:15" ht="63">
      <c r="A9" s="9">
        <f t="shared" ref="A9:A26" si="2">A8+1</f>
        <v>2</v>
      </c>
      <c r="B9" s="40" t="s">
        <v>53</v>
      </c>
      <c r="C9" s="9" t="s">
        <v>15</v>
      </c>
      <c r="D9" s="13">
        <v>0.08</v>
      </c>
      <c r="E9" s="13">
        <v>9929.6</v>
      </c>
      <c r="F9" s="10" t="s">
        <v>16</v>
      </c>
      <c r="G9" s="10">
        <v>12</v>
      </c>
      <c r="H9" s="14">
        <f t="shared" si="0"/>
        <v>794.36800000000005</v>
      </c>
      <c r="I9" s="31">
        <f t="shared" si="1"/>
        <v>9532.4160000000011</v>
      </c>
      <c r="J9" s="35">
        <f t="shared" ref="J9:J26" si="3">I9/G9/E9</f>
        <v>0.08</v>
      </c>
      <c r="K9" s="36"/>
      <c r="L9" s="36"/>
      <c r="M9" s="35"/>
      <c r="O9" s="68">
        <f t="shared" ref="O9:O26" si="4">J9*1.04*1.092</f>
        <v>9.0854400000000016E-2</v>
      </c>
    </row>
    <row r="10" spans="1:15" ht="63">
      <c r="A10" s="9">
        <f t="shared" si="2"/>
        <v>3</v>
      </c>
      <c r="B10" s="40" t="s">
        <v>18</v>
      </c>
      <c r="C10" s="9" t="s">
        <v>17</v>
      </c>
      <c r="D10" s="13">
        <v>0.16</v>
      </c>
      <c r="E10" s="13">
        <v>9929.6</v>
      </c>
      <c r="F10" s="10" t="s">
        <v>16</v>
      </c>
      <c r="G10" s="10">
        <v>12</v>
      </c>
      <c r="H10" s="14">
        <f t="shared" si="0"/>
        <v>1588.7360000000001</v>
      </c>
      <c r="I10" s="31">
        <f t="shared" si="1"/>
        <v>19064.832000000002</v>
      </c>
      <c r="J10" s="35">
        <f t="shared" si="3"/>
        <v>0.16</v>
      </c>
      <c r="K10" s="36"/>
      <c r="L10" s="36"/>
      <c r="M10" s="35"/>
      <c r="O10" s="68">
        <f t="shared" si="4"/>
        <v>0.18170880000000003</v>
      </c>
    </row>
    <row r="11" spans="1:15" ht="63" customHeight="1">
      <c r="A11" s="9">
        <f t="shared" si="2"/>
        <v>4</v>
      </c>
      <c r="B11" s="40" t="s">
        <v>19</v>
      </c>
      <c r="C11" s="9" t="s">
        <v>20</v>
      </c>
      <c r="D11" s="13">
        <v>7.0000000000000007E-2</v>
      </c>
      <c r="E11" s="13">
        <v>9929.6</v>
      </c>
      <c r="F11" s="10" t="s">
        <v>16</v>
      </c>
      <c r="G11" s="10">
        <v>12</v>
      </c>
      <c r="H11" s="14">
        <f t="shared" si="0"/>
        <v>695.07200000000012</v>
      </c>
      <c r="I11" s="31">
        <f t="shared" si="1"/>
        <v>8340.8640000000014</v>
      </c>
      <c r="J11" s="35">
        <f t="shared" si="3"/>
        <v>7.0000000000000007E-2</v>
      </c>
      <c r="K11" s="36"/>
      <c r="L11" s="36"/>
      <c r="M11" s="35"/>
      <c r="O11" s="68">
        <f t="shared" si="4"/>
        <v>7.9497600000000015E-2</v>
      </c>
    </row>
    <row r="12" spans="1:15" ht="78.75">
      <c r="A12" s="9">
        <f t="shared" si="2"/>
        <v>5</v>
      </c>
      <c r="B12" s="40" t="s">
        <v>21</v>
      </c>
      <c r="C12" s="9" t="s">
        <v>22</v>
      </c>
      <c r="D12" s="13">
        <v>0.04</v>
      </c>
      <c r="E12" s="13">
        <v>9929.6</v>
      </c>
      <c r="F12" s="10" t="s">
        <v>16</v>
      </c>
      <c r="G12" s="10">
        <v>12</v>
      </c>
      <c r="H12" s="14">
        <f t="shared" si="0"/>
        <v>397.18400000000003</v>
      </c>
      <c r="I12" s="31">
        <f t="shared" si="1"/>
        <v>4766.2080000000005</v>
      </c>
      <c r="J12" s="35">
        <f t="shared" si="3"/>
        <v>0.04</v>
      </c>
      <c r="K12" s="36"/>
      <c r="L12" s="36"/>
      <c r="M12" s="35"/>
      <c r="O12" s="68">
        <f t="shared" si="4"/>
        <v>4.5427200000000008E-2</v>
      </c>
    </row>
    <row r="13" spans="1:15" ht="63">
      <c r="A13" s="9">
        <f t="shared" si="2"/>
        <v>6</v>
      </c>
      <c r="B13" s="40" t="s">
        <v>24</v>
      </c>
      <c r="C13" s="9" t="s">
        <v>25</v>
      </c>
      <c r="D13" s="13">
        <v>0.2</v>
      </c>
      <c r="E13" s="13">
        <v>9929.6</v>
      </c>
      <c r="F13" s="10" t="s">
        <v>16</v>
      </c>
      <c r="G13" s="10">
        <v>12</v>
      </c>
      <c r="H13" s="14">
        <f t="shared" si="0"/>
        <v>1985.92</v>
      </c>
      <c r="I13" s="31">
        <f t="shared" si="1"/>
        <v>23831.040000000001</v>
      </c>
      <c r="J13" s="35">
        <f t="shared" si="3"/>
        <v>0.2</v>
      </c>
      <c r="K13" s="36"/>
      <c r="L13" s="36"/>
      <c r="M13" s="35"/>
      <c r="O13" s="68">
        <f t="shared" si="4"/>
        <v>0.22713600000000003</v>
      </c>
    </row>
    <row r="14" spans="1:15" ht="63">
      <c r="A14" s="9">
        <f t="shared" si="2"/>
        <v>7</v>
      </c>
      <c r="B14" s="40" t="s">
        <v>54</v>
      </c>
      <c r="C14" s="9" t="s">
        <v>27</v>
      </c>
      <c r="D14" s="13">
        <v>0.18000000000000002</v>
      </c>
      <c r="E14" s="13">
        <v>9929.6</v>
      </c>
      <c r="F14" s="10" t="s">
        <v>16</v>
      </c>
      <c r="G14" s="10">
        <v>12</v>
      </c>
      <c r="H14" s="14">
        <f t="shared" si="0"/>
        <v>1787.3280000000002</v>
      </c>
      <c r="I14" s="31">
        <f t="shared" si="1"/>
        <v>21447.936000000002</v>
      </c>
      <c r="J14" s="35">
        <f t="shared" si="3"/>
        <v>0.18000000000000002</v>
      </c>
      <c r="K14" s="36"/>
      <c r="L14" s="36"/>
      <c r="M14" s="35"/>
      <c r="O14" s="68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9929.6</v>
      </c>
      <c r="F15" s="10" t="s">
        <v>16</v>
      </c>
      <c r="G15" s="10">
        <v>12</v>
      </c>
      <c r="H15" s="14">
        <f t="shared" si="0"/>
        <v>1886.624</v>
      </c>
      <c r="I15" s="31">
        <f t="shared" si="1"/>
        <v>22639.488000000001</v>
      </c>
      <c r="J15" s="35">
        <f t="shared" si="3"/>
        <v>0.19</v>
      </c>
      <c r="K15" s="36"/>
      <c r="L15" s="36"/>
      <c r="M15" s="35"/>
      <c r="O15" s="68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9929.6</v>
      </c>
      <c r="F16" s="16" t="s">
        <v>57</v>
      </c>
      <c r="G16" s="10">
        <v>12</v>
      </c>
      <c r="H16" s="14">
        <f t="shared" si="0"/>
        <v>5163.3920000000007</v>
      </c>
      <c r="I16" s="31">
        <f t="shared" si="1"/>
        <v>61960.704000000012</v>
      </c>
      <c r="J16" s="35">
        <f t="shared" si="3"/>
        <v>0.52</v>
      </c>
      <c r="K16" s="36"/>
      <c r="L16" s="36"/>
      <c r="M16" s="35"/>
      <c r="O16" s="68">
        <f t="shared" si="4"/>
        <v>0.59055360000000012</v>
      </c>
    </row>
    <row r="17" spans="1:15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9929.6</v>
      </c>
      <c r="F17" s="16" t="s">
        <v>57</v>
      </c>
      <c r="G17" s="10">
        <v>12</v>
      </c>
      <c r="H17" s="14">
        <f t="shared" si="0"/>
        <v>4369.0240000000003</v>
      </c>
      <c r="I17" s="31">
        <f t="shared" si="1"/>
        <v>52428.288</v>
      </c>
      <c r="J17" s="35">
        <f t="shared" si="3"/>
        <v>0.44</v>
      </c>
      <c r="K17" s="36"/>
      <c r="L17" s="36"/>
      <c r="M17" s="35"/>
      <c r="O17" s="68">
        <f t="shared" si="4"/>
        <v>0.49969920000000007</v>
      </c>
    </row>
    <row r="18" spans="1:15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9929.6</v>
      </c>
      <c r="F18" s="10" t="s">
        <v>31</v>
      </c>
      <c r="G18" s="10">
        <v>12</v>
      </c>
      <c r="H18" s="14">
        <f t="shared" si="0"/>
        <v>496.48</v>
      </c>
      <c r="I18" s="31">
        <f t="shared" si="1"/>
        <v>5957.76</v>
      </c>
      <c r="J18" s="35">
        <f t="shared" si="3"/>
        <v>0.05</v>
      </c>
      <c r="K18" s="36"/>
      <c r="L18" s="36"/>
      <c r="M18" s="35"/>
      <c r="O18" s="68">
        <f t="shared" si="4"/>
        <v>5.6784000000000008E-2</v>
      </c>
    </row>
    <row r="19" spans="1:15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9929.6</v>
      </c>
      <c r="F19" s="10" t="s">
        <v>62</v>
      </c>
      <c r="G19" s="10">
        <v>12</v>
      </c>
      <c r="H19" s="14">
        <f t="shared" si="0"/>
        <v>794.36800000000005</v>
      </c>
      <c r="I19" s="31">
        <f t="shared" si="1"/>
        <v>9532.4160000000011</v>
      </c>
      <c r="J19" s="35">
        <f>I19/12/E19</f>
        <v>0.08</v>
      </c>
      <c r="K19" s="36"/>
      <c r="L19" s="36"/>
      <c r="M19" s="35"/>
      <c r="O19" s="68">
        <f t="shared" si="4"/>
        <v>9.0854400000000016E-2</v>
      </c>
    </row>
    <row r="20" spans="1:15" ht="31.5">
      <c r="A20" s="9">
        <f t="shared" si="2"/>
        <v>13</v>
      </c>
      <c r="B20" s="12" t="s">
        <v>56</v>
      </c>
      <c r="C20" s="9" t="s">
        <v>33</v>
      </c>
      <c r="D20" s="13">
        <v>0.38</v>
      </c>
      <c r="E20" s="13">
        <v>9929.6</v>
      </c>
      <c r="F20" s="10" t="s">
        <v>23</v>
      </c>
      <c r="G20" s="10">
        <v>12</v>
      </c>
      <c r="H20" s="14">
        <f t="shared" si="0"/>
        <v>3773.248</v>
      </c>
      <c r="I20" s="31">
        <f>H20*G20</f>
        <v>45278.976000000002</v>
      </c>
      <c r="J20" s="35">
        <f t="shared" si="3"/>
        <v>0.38</v>
      </c>
      <c r="K20" s="9">
        <v>43840</v>
      </c>
      <c r="L20" s="9"/>
      <c r="M20" s="33"/>
      <c r="O20" s="68">
        <f t="shared" si="4"/>
        <v>0.43155840000000001</v>
      </c>
    </row>
    <row r="21" spans="1:15" ht="31.5">
      <c r="A21" s="9">
        <f t="shared" si="2"/>
        <v>14</v>
      </c>
      <c r="B21" s="41" t="s">
        <v>51</v>
      </c>
      <c r="C21" s="9" t="s">
        <v>34</v>
      </c>
      <c r="D21" s="13">
        <v>1.25</v>
      </c>
      <c r="E21" s="13">
        <v>9929.6</v>
      </c>
      <c r="F21" s="16" t="s">
        <v>57</v>
      </c>
      <c r="G21" s="10">
        <v>12</v>
      </c>
      <c r="H21" s="14">
        <f t="shared" si="0"/>
        <v>12412</v>
      </c>
      <c r="I21" s="31">
        <f>H21*G21</f>
        <v>148944</v>
      </c>
      <c r="J21" s="35">
        <f t="shared" si="3"/>
        <v>1.25</v>
      </c>
      <c r="K21" s="9">
        <v>1131</v>
      </c>
      <c r="L21" s="9">
        <f>(9615.94+265.5+42.41)*12</f>
        <v>119086.20000000001</v>
      </c>
      <c r="M21" s="33">
        <f>L21*0.06+L21</f>
        <v>126231.37200000002</v>
      </c>
      <c r="O21" s="68">
        <f t="shared" si="4"/>
        <v>1.4196000000000002</v>
      </c>
    </row>
    <row r="22" spans="1:15" ht="47.25">
      <c r="A22" s="9">
        <f t="shared" si="2"/>
        <v>15</v>
      </c>
      <c r="B22" s="41" t="s">
        <v>63</v>
      </c>
      <c r="C22" s="9" t="s">
        <v>35</v>
      </c>
      <c r="D22" s="13">
        <v>2.2400000000000002</v>
      </c>
      <c r="E22" s="13">
        <v>9929.6</v>
      </c>
      <c r="F22" s="10" t="s">
        <v>36</v>
      </c>
      <c r="G22" s="10">
        <v>12</v>
      </c>
      <c r="H22" s="14">
        <f t="shared" si="0"/>
        <v>22242.304000000004</v>
      </c>
      <c r="I22" s="31">
        <f>H22*G22</f>
        <v>266907.64800000004</v>
      </c>
      <c r="J22" s="35">
        <f t="shared" si="3"/>
        <v>2.2400000000000002</v>
      </c>
      <c r="K22" s="9">
        <v>1200</v>
      </c>
      <c r="L22" s="9">
        <f>(9674.53+265.5+488.82)*12</f>
        <v>125146.20000000001</v>
      </c>
      <c r="M22" s="33">
        <f>L22*0.06+L22</f>
        <v>132654.97200000001</v>
      </c>
      <c r="O22" s="68">
        <f t="shared" si="4"/>
        <v>2.5439232000000005</v>
      </c>
    </row>
    <row r="23" spans="1:15" ht="31.5">
      <c r="A23" s="9">
        <f t="shared" si="2"/>
        <v>16</v>
      </c>
      <c r="B23" s="17" t="s">
        <v>37</v>
      </c>
      <c r="C23" s="18" t="s">
        <v>38</v>
      </c>
      <c r="D23" s="13">
        <v>6095.96</v>
      </c>
      <c r="E23" s="13">
        <v>4</v>
      </c>
      <c r="F23" s="16" t="s">
        <v>57</v>
      </c>
      <c r="G23" s="16">
        <v>12</v>
      </c>
      <c r="H23" s="14">
        <f t="shared" si="0"/>
        <v>24383.84</v>
      </c>
      <c r="I23" s="31">
        <f t="shared" si="1"/>
        <v>292606.08000000002</v>
      </c>
      <c r="J23" s="35">
        <f>I23/12/D5</f>
        <v>2.4556719303899452</v>
      </c>
      <c r="K23" s="9"/>
      <c r="L23" s="9"/>
      <c r="M23" s="33"/>
      <c r="O23" s="68">
        <f t="shared" si="4"/>
        <v>2.7888574979052532</v>
      </c>
    </row>
    <row r="24" spans="1:15">
      <c r="A24" s="9">
        <f t="shared" si="2"/>
        <v>17</v>
      </c>
      <c r="B24" s="17" t="s">
        <v>39</v>
      </c>
      <c r="C24" s="18" t="s">
        <v>15</v>
      </c>
      <c r="D24" s="13">
        <v>1.74</v>
      </c>
      <c r="E24" s="13">
        <v>9929.6</v>
      </c>
      <c r="F24" s="16" t="s">
        <v>57</v>
      </c>
      <c r="G24" s="16">
        <v>12</v>
      </c>
      <c r="H24" s="14">
        <f t="shared" si="0"/>
        <v>17277.504000000001</v>
      </c>
      <c r="I24" s="31">
        <f t="shared" si="1"/>
        <v>207330.04800000001</v>
      </c>
      <c r="J24" s="35">
        <f t="shared" si="3"/>
        <v>1.74</v>
      </c>
      <c r="K24" s="9"/>
      <c r="L24" s="9"/>
      <c r="M24" s="33"/>
      <c r="O24" s="68">
        <f t="shared" si="4"/>
        <v>1.9760832000000002</v>
      </c>
    </row>
    <row r="25" spans="1:15">
      <c r="A25" s="9">
        <f t="shared" si="2"/>
        <v>18</v>
      </c>
      <c r="B25" s="17" t="s">
        <v>40</v>
      </c>
      <c r="C25" s="18" t="s">
        <v>41</v>
      </c>
      <c r="D25" s="13">
        <v>0.24000000000000002</v>
      </c>
      <c r="E25" s="13">
        <v>9929.6</v>
      </c>
      <c r="F25" s="16" t="s">
        <v>57</v>
      </c>
      <c r="G25" s="16">
        <v>12</v>
      </c>
      <c r="H25" s="14">
        <f t="shared" si="0"/>
        <v>2383.1040000000003</v>
      </c>
      <c r="I25" s="31">
        <f t="shared" si="1"/>
        <v>28597.248000000003</v>
      </c>
      <c r="J25" s="35">
        <f t="shared" si="3"/>
        <v>0.24000000000000002</v>
      </c>
      <c r="K25" s="9"/>
      <c r="L25" s="9"/>
      <c r="M25" s="33"/>
      <c r="O25" s="68">
        <f t="shared" si="4"/>
        <v>0.27256320000000006</v>
      </c>
    </row>
    <row r="26" spans="1:15" ht="48.75" customHeight="1">
      <c r="A26" s="9">
        <f t="shared" si="2"/>
        <v>19</v>
      </c>
      <c r="B26" s="39" t="s">
        <v>42</v>
      </c>
      <c r="C26" s="15" t="s">
        <v>15</v>
      </c>
      <c r="D26" s="13">
        <v>1.3800000000000001</v>
      </c>
      <c r="E26" s="13">
        <v>9929.6</v>
      </c>
      <c r="F26" s="16" t="s">
        <v>57</v>
      </c>
      <c r="G26" s="16">
        <v>12</v>
      </c>
      <c r="H26" s="14">
        <f t="shared" si="0"/>
        <v>13702.848000000002</v>
      </c>
      <c r="I26" s="31">
        <f t="shared" si="1"/>
        <v>164434.17600000004</v>
      </c>
      <c r="J26" s="35">
        <f t="shared" si="3"/>
        <v>1.3800000000000003</v>
      </c>
      <c r="K26" s="9"/>
      <c r="L26" s="9"/>
      <c r="M26" s="33"/>
      <c r="O26" s="68">
        <f t="shared" si="4"/>
        <v>1.5672384000000006</v>
      </c>
    </row>
    <row r="27" spans="1:15" s="43" customFormat="1">
      <c r="A27" s="79" t="s">
        <v>59</v>
      </c>
      <c r="B27" s="80"/>
      <c r="C27" s="79"/>
      <c r="D27" s="79"/>
      <c r="E27" s="79"/>
      <c r="F27" s="79"/>
      <c r="G27" s="51"/>
      <c r="H27" s="52">
        <f>SUM(H8:H26)</f>
        <v>119410.11200000001</v>
      </c>
      <c r="I27" s="52">
        <f>SUM(I8:I26)</f>
        <v>1432921.344</v>
      </c>
      <c r="J27" s="52">
        <f>SUM(J8:J26)</f>
        <v>12.025671930389946</v>
      </c>
      <c r="K27" s="52">
        <f t="shared" ref="K27:O27" si="5">SUM(K8:K26)</f>
        <v>46171</v>
      </c>
      <c r="L27" s="52">
        <f t="shared" si="5"/>
        <v>244232.40000000002</v>
      </c>
      <c r="M27" s="52">
        <f t="shared" si="5"/>
        <v>258886.34400000004</v>
      </c>
      <c r="N27" s="52">
        <f t="shared" si="5"/>
        <v>0</v>
      </c>
      <c r="O27" s="69">
        <f t="shared" si="5"/>
        <v>13.657315097905256</v>
      </c>
    </row>
    <row r="28" spans="1:15" s="4" customFormat="1">
      <c r="A28" s="73" t="s">
        <v>43</v>
      </c>
      <c r="B28" s="73"/>
      <c r="C28" s="73"/>
      <c r="D28" s="73"/>
      <c r="E28" s="73"/>
      <c r="F28" s="73"/>
      <c r="G28" s="73"/>
      <c r="H28" s="73"/>
      <c r="I28" s="73"/>
      <c r="O28" s="66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4" t="s">
        <v>58</v>
      </c>
      <c r="G29" s="44"/>
      <c r="H29" s="19" t="s">
        <v>10</v>
      </c>
      <c r="I29" s="45" t="s">
        <v>9</v>
      </c>
      <c r="J29" s="21" t="s">
        <v>47</v>
      </c>
      <c r="K29" s="19"/>
      <c r="L29" s="19"/>
      <c r="M29" s="34"/>
      <c r="O29" s="37" t="s">
        <v>47</v>
      </c>
    </row>
    <row r="30" spans="1:15" s="4" customFormat="1" ht="28.15" customHeight="1">
      <c r="A30" s="19">
        <v>1</v>
      </c>
      <c r="B30" s="46" t="s">
        <v>43</v>
      </c>
      <c r="C30" s="47"/>
      <c r="D30" s="21">
        <v>3.88</v>
      </c>
      <c r="E30" s="19">
        <v>9929.6</v>
      </c>
      <c r="F30" s="44" t="s">
        <v>44</v>
      </c>
      <c r="G30" s="44">
        <v>12</v>
      </c>
      <c r="H30" s="21"/>
      <c r="I30" s="21">
        <f>D30*E30*G30</f>
        <v>462322.17599999998</v>
      </c>
      <c r="J30" s="48">
        <f>I30/G30/E30</f>
        <v>3.8799999999999994</v>
      </c>
      <c r="K30" s="21"/>
      <c r="L30" s="21"/>
      <c r="M30" s="48"/>
      <c r="O30" s="66">
        <f>J30*1.04*1.092</f>
        <v>4.4064383999999999</v>
      </c>
    </row>
    <row r="31" spans="1:15" s="4" customFormat="1" ht="36.6" customHeight="1">
      <c r="A31" s="19">
        <v>2</v>
      </c>
      <c r="B31" s="40" t="s">
        <v>11</v>
      </c>
      <c r="C31" s="19" t="s">
        <v>12</v>
      </c>
      <c r="D31" s="21">
        <v>14.06</v>
      </c>
      <c r="E31" s="21">
        <v>3600</v>
      </c>
      <c r="F31" s="44" t="s">
        <v>44</v>
      </c>
      <c r="G31" s="44">
        <v>1</v>
      </c>
      <c r="H31" s="21">
        <f>D31*E31</f>
        <v>50616</v>
      </c>
      <c r="I31" s="49">
        <f>H31*G31</f>
        <v>50616</v>
      </c>
      <c r="J31" s="48">
        <f>I31/12/E30</f>
        <v>0.42479052529809858</v>
      </c>
      <c r="K31" s="21"/>
      <c r="L31" s="21"/>
      <c r="M31" s="48"/>
      <c r="O31" s="66">
        <f t="shared" ref="O31:O32" si="6">J31*1.04*1.092</f>
        <v>0.48242610377054468</v>
      </c>
    </row>
    <row r="32" spans="1:15" s="4" customFormat="1" ht="34.5" customHeight="1">
      <c r="A32" s="19">
        <f>A31+1</f>
        <v>3</v>
      </c>
      <c r="B32" s="40" t="s">
        <v>13</v>
      </c>
      <c r="C32" s="19" t="s">
        <v>12</v>
      </c>
      <c r="D32" s="21">
        <v>10.14</v>
      </c>
      <c r="E32" s="21">
        <v>3600</v>
      </c>
      <c r="F32" s="44" t="s">
        <v>44</v>
      </c>
      <c r="G32" s="44">
        <v>1</v>
      </c>
      <c r="H32" s="21">
        <f>D32*E32</f>
        <v>36504</v>
      </c>
      <c r="I32" s="49">
        <f>H32*G32</f>
        <v>36504</v>
      </c>
      <c r="J32" s="48">
        <f>I32/12/E30</f>
        <v>0.30635675153077668</v>
      </c>
      <c r="K32" s="21"/>
      <c r="L32" s="21"/>
      <c r="M32" s="48"/>
      <c r="O32" s="66">
        <f t="shared" si="6"/>
        <v>0.34792323557847249</v>
      </c>
    </row>
    <row r="33" spans="1:15" s="50" customFormat="1">
      <c r="A33" s="81" t="s">
        <v>59</v>
      </c>
      <c r="B33" s="81"/>
      <c r="C33" s="81"/>
      <c r="D33" s="81"/>
      <c r="E33" s="81"/>
      <c r="F33" s="81"/>
      <c r="G33" s="65"/>
      <c r="H33" s="53"/>
      <c r="I33" s="54">
        <f>SUM(I30:I32)</f>
        <v>549442.17599999998</v>
      </c>
      <c r="J33" s="53">
        <f>SUM(J30:J32)</f>
        <v>4.6111472768288744</v>
      </c>
      <c r="K33" s="53">
        <f t="shared" ref="K33:O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0</v>
      </c>
      <c r="O33" s="54">
        <f t="shared" si="7"/>
        <v>5.2367877393490172</v>
      </c>
    </row>
    <row r="34" spans="1:15" s="43" customFormat="1">
      <c r="A34" s="79" t="s">
        <v>60</v>
      </c>
      <c r="B34" s="79"/>
      <c r="C34" s="79"/>
      <c r="D34" s="79"/>
      <c r="E34" s="79"/>
      <c r="F34" s="79"/>
      <c r="G34" s="64">
        <f>I34/12/E30</f>
        <v>16.636819207218821</v>
      </c>
      <c r="H34" s="52"/>
      <c r="I34" s="52">
        <f>I27+I33</f>
        <v>1982363.52</v>
      </c>
      <c r="J34" s="55">
        <f>J27+J33</f>
        <v>16.636819207218821</v>
      </c>
      <c r="K34" s="55">
        <f t="shared" ref="K34:N34" si="8">K27+K33</f>
        <v>46171</v>
      </c>
      <c r="L34" s="55">
        <f t="shared" si="8"/>
        <v>244232.40000000002</v>
      </c>
      <c r="M34" s="55">
        <f t="shared" si="8"/>
        <v>258886.34400000004</v>
      </c>
      <c r="N34" s="55">
        <f t="shared" si="8"/>
        <v>0</v>
      </c>
      <c r="O34" s="69">
        <v>18.899999999999999</v>
      </c>
    </row>
    <row r="35" spans="1:15" s="4" customFormat="1">
      <c r="A35" s="73" t="s">
        <v>61</v>
      </c>
      <c r="B35" s="73"/>
      <c r="C35" s="73"/>
      <c r="D35" s="73"/>
      <c r="E35" s="73"/>
      <c r="F35" s="73"/>
      <c r="G35" s="73"/>
      <c r="H35" s="73"/>
      <c r="I35" s="73"/>
      <c r="O35" s="66"/>
    </row>
    <row r="36" spans="1:15" s="63" customFormat="1" ht="63">
      <c r="A36" s="38">
        <v>1</v>
      </c>
      <c r="B36" s="40" t="s">
        <v>65</v>
      </c>
      <c r="C36" s="20" t="s">
        <v>15</v>
      </c>
      <c r="D36" s="21">
        <v>2.66</v>
      </c>
      <c r="E36" s="20">
        <v>9929.6</v>
      </c>
      <c r="F36" s="16" t="s">
        <v>26</v>
      </c>
      <c r="G36" s="60">
        <v>12</v>
      </c>
      <c r="H36" s="14">
        <f>D36*E36</f>
        <v>26412.736000000001</v>
      </c>
      <c r="I36" s="31">
        <f>H36*G36</f>
        <v>316952.83199999999</v>
      </c>
      <c r="J36" s="61">
        <f>I36/G36/E36</f>
        <v>2.66</v>
      </c>
      <c r="K36" s="19"/>
      <c r="L36" s="19"/>
      <c r="M36" s="62"/>
      <c r="O36" s="66">
        <v>2.79</v>
      </c>
    </row>
    <row r="37" spans="1:15">
      <c r="A37" s="74" t="s">
        <v>64</v>
      </c>
      <c r="B37" s="75"/>
      <c r="C37" s="75"/>
      <c r="D37" s="75"/>
      <c r="E37" s="75"/>
      <c r="F37" s="76"/>
      <c r="G37" s="57">
        <f>G34+D36</f>
        <v>19.296819207218821</v>
      </c>
      <c r="H37" s="58"/>
      <c r="I37" s="59"/>
      <c r="J37" s="56">
        <f>J34+J36</f>
        <v>19.296819207218821</v>
      </c>
      <c r="K37" s="56">
        <f t="shared" ref="K37:O37" si="9">K34+K36</f>
        <v>46171</v>
      </c>
      <c r="L37" s="56">
        <f t="shared" si="9"/>
        <v>244232.40000000002</v>
      </c>
      <c r="M37" s="56">
        <f t="shared" si="9"/>
        <v>258886.34400000004</v>
      </c>
      <c r="N37" s="56">
        <f t="shared" si="9"/>
        <v>0</v>
      </c>
      <c r="O37" s="70">
        <f t="shared" si="9"/>
        <v>21.689999999999998</v>
      </c>
    </row>
    <row r="38" spans="1:15">
      <c r="A38" s="42"/>
      <c r="B38" s="42"/>
      <c r="C38" s="42"/>
      <c r="D38" s="42"/>
      <c r="E38" s="42"/>
      <c r="F38" s="42"/>
      <c r="G38" s="42"/>
      <c r="H38" s="42"/>
      <c r="I38" s="42"/>
    </row>
    <row r="39" spans="1:15" ht="13.15" customHeight="1">
      <c r="A39" s="22" t="s">
        <v>45</v>
      </c>
      <c r="B39" s="77" t="s">
        <v>52</v>
      </c>
      <c r="C39" s="77"/>
      <c r="D39" s="77"/>
      <c r="E39" s="77"/>
      <c r="F39" s="77"/>
      <c r="G39" s="77"/>
      <c r="H39" s="77"/>
      <c r="I39" s="77"/>
      <c r="K39" s="22"/>
      <c r="L39" s="22"/>
    </row>
    <row r="40" spans="1:15">
      <c r="A40" s="42"/>
      <c r="B40" s="77"/>
      <c r="C40" s="77"/>
      <c r="D40" s="77"/>
      <c r="E40" s="77"/>
      <c r="F40" s="77"/>
      <c r="G40" s="77"/>
      <c r="H40" s="77"/>
      <c r="I40" s="77"/>
      <c r="K40" s="42"/>
      <c r="L40" s="42"/>
    </row>
    <row r="41" spans="1:15" ht="24" customHeight="1">
      <c r="A41" s="42"/>
      <c r="B41" s="77"/>
      <c r="C41" s="77"/>
      <c r="D41" s="77"/>
      <c r="E41" s="77"/>
      <c r="F41" s="77"/>
      <c r="G41" s="77"/>
      <c r="H41" s="77"/>
      <c r="I41" s="77"/>
      <c r="K41" s="42"/>
      <c r="L41" s="42"/>
    </row>
    <row r="42" spans="1:15">
      <c r="A42" s="42"/>
      <c r="B42" s="42"/>
      <c r="C42" s="42"/>
      <c r="D42" s="42"/>
      <c r="E42" s="42"/>
      <c r="F42" s="23"/>
      <c r="G42" s="23"/>
      <c r="H42" s="42"/>
      <c r="I42" s="42"/>
      <c r="K42" s="42"/>
      <c r="L42" s="42"/>
    </row>
    <row r="43" spans="1:15" s="26" customFormat="1">
      <c r="A43" s="24"/>
      <c r="B43" s="25"/>
      <c r="C43" s="24"/>
      <c r="D43" s="25" t="s">
        <v>46</v>
      </c>
      <c r="F43" s="27"/>
      <c r="G43" s="27"/>
      <c r="H43" s="24"/>
      <c r="I43" s="24"/>
      <c r="K43" s="24"/>
      <c r="L43" s="24"/>
      <c r="O43" s="71"/>
    </row>
    <row r="44" spans="1:15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K44" s="24"/>
      <c r="L44" s="24"/>
      <c r="O44" s="71"/>
    </row>
  </sheetData>
  <mergeCells count="9">
    <mergeCell ref="A3:O4"/>
    <mergeCell ref="A35:I35"/>
    <mergeCell ref="A37:F37"/>
    <mergeCell ref="B39:I41"/>
    <mergeCell ref="A6:I6"/>
    <mergeCell ref="A27:F27"/>
    <mergeCell ref="A28:I28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2022-10-26T07:53:58Z</dcterms:modified>
</cp:coreProperties>
</file>